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REFORMA DA PREFEITURA\"/>
    </mc:Choice>
  </mc:AlternateContent>
  <xr:revisionPtr revIDLastSave="0" documentId="13_ncr:1_{28EA6E8A-EF08-4B73-A13D-B30123C8FE6F}" xr6:coauthVersionLast="45" xr6:coauthVersionMax="45" xr10:uidLastSave="{00000000-0000-0000-0000-000000000000}"/>
  <bookViews>
    <workbookView xWindow="0" yWindow="0" windowWidth="20490" windowHeight="10920" xr2:uid="{00000000-000D-0000-FFFF-FFFF00000000}"/>
  </bookViews>
  <sheets>
    <sheet name="orçamento" sheetId="1" r:id="rId1"/>
    <sheet name="cronograma" sheetId="3" r:id="rId2"/>
    <sheet name="BDI" sheetId="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3" l="1"/>
  <c r="D14" i="3" s="1"/>
  <c r="E14" i="3"/>
  <c r="E13" i="3"/>
  <c r="H44" i="1"/>
  <c r="H43" i="1"/>
  <c r="H42" i="1"/>
  <c r="H41" i="1"/>
  <c r="H40" i="1"/>
  <c r="H39" i="1"/>
  <c r="H34" i="1"/>
  <c r="H37" i="1"/>
  <c r="H36" i="1"/>
  <c r="H35" i="1"/>
  <c r="H32" i="1"/>
  <c r="H31" i="1"/>
  <c r="H33" i="1"/>
  <c r="H30" i="1"/>
  <c r="H38" i="1" l="1"/>
  <c r="H29" i="1"/>
  <c r="H14" i="1"/>
  <c r="H23" i="1" l="1"/>
  <c r="H22" i="1"/>
  <c r="D13" i="3" l="1"/>
  <c r="E12" i="3"/>
  <c r="E11" i="3"/>
  <c r="E10" i="3"/>
  <c r="E19" i="3" l="1"/>
  <c r="E21" i="3" s="1"/>
  <c r="D10" i="3"/>
  <c r="D11" i="3"/>
  <c r="D12" i="3"/>
  <c r="F19" i="3" l="1"/>
  <c r="D19" i="3"/>
  <c r="F21" i="3"/>
  <c r="F23" i="3" s="1"/>
  <c r="E23" i="3"/>
  <c r="B17" i="2" l="1"/>
  <c r="B9" i="2"/>
  <c r="D18" i="2" s="1"/>
  <c r="H28" i="1" l="1"/>
  <c r="H27" i="1"/>
  <c r="H26" i="1"/>
  <c r="H25" i="1"/>
  <c r="H24" i="1" l="1"/>
  <c r="H21" i="1"/>
  <c r="H20" i="1" l="1"/>
  <c r="H19" i="1"/>
  <c r="H18" i="1"/>
  <c r="H16" i="1" l="1"/>
  <c r="H17" i="1"/>
  <c r="H15" i="1" l="1"/>
  <c r="H11" i="1"/>
  <c r="H13" i="1"/>
  <c r="H12" i="1"/>
  <c r="H10" i="1"/>
  <c r="H9" i="1" l="1"/>
  <c r="H8" i="1" l="1"/>
  <c r="H45" i="1" s="1"/>
</calcChain>
</file>

<file path=xl/sharedStrings.xml><?xml version="1.0" encoding="utf-8"?>
<sst xmlns="http://schemas.openxmlformats.org/spreadsheetml/2006/main" count="250" uniqueCount="168">
  <si>
    <t>FONTE</t>
  </si>
  <si>
    <t>ITEM</t>
  </si>
  <si>
    <t>DICRIMINAÇÃO</t>
  </si>
  <si>
    <t>UNID.</t>
  </si>
  <si>
    <t>QUANT.</t>
  </si>
  <si>
    <t>VALOR UNIT.</t>
  </si>
  <si>
    <t>TOTAL</t>
  </si>
  <si>
    <t>PREFEITURA MUNICIPAL DE PEDRO DE TOLEDO</t>
  </si>
  <si>
    <t>PLANILHA ORÇAMENTÁRIA</t>
  </si>
  <si>
    <t>1.0</t>
  </si>
  <si>
    <t>1.2</t>
  </si>
  <si>
    <t>1.3</t>
  </si>
  <si>
    <t>1.5</t>
  </si>
  <si>
    <t>2.0</t>
  </si>
  <si>
    <t>2.1</t>
  </si>
  <si>
    <t>2.2</t>
  </si>
  <si>
    <t>2.4</t>
  </si>
  <si>
    <t>2.5</t>
  </si>
  <si>
    <t>2.6</t>
  </si>
  <si>
    <t>2.7</t>
  </si>
  <si>
    <t xml:space="preserve">SERVIÇOS PRELIMINARES </t>
  </si>
  <si>
    <t>m²</t>
  </si>
  <si>
    <t>m³</t>
  </si>
  <si>
    <t>m</t>
  </si>
  <si>
    <t>3.0</t>
  </si>
  <si>
    <t>Administração 2017-2020</t>
  </si>
  <si>
    <t xml:space="preserve">LOCAL: AV. UBIRAJARA - CENTRO - PEDRO DE TOLEDO </t>
  </si>
  <si>
    <t>CPOS</t>
  </si>
  <si>
    <t>Demolição manual de revestimento em massa de parede ou teto</t>
  </si>
  <si>
    <t>03.03.040</t>
  </si>
  <si>
    <t>Demolição manual de revestimento cerâmico, incluindo a base</t>
  </si>
  <si>
    <t>03.04.020</t>
  </si>
  <si>
    <t>Demolição manual de revestimento em massa de piso</t>
  </si>
  <si>
    <t>03.03.060</t>
  </si>
  <si>
    <t>Transporte de entulho, para distâncias superiores ao 3° km até o 5° km</t>
  </si>
  <si>
    <t>Carregamento mecanizado de entulho fragmentado, com caminhão à disposição dentro da obra, até o raio de 1 km</t>
  </si>
  <si>
    <t>05.08.220</t>
  </si>
  <si>
    <t>05.08.060</t>
  </si>
  <si>
    <t>CÓDIGO</t>
  </si>
  <si>
    <t>Argamassa de regularização e/ou proteção</t>
  </si>
  <si>
    <t>17.01.020</t>
  </si>
  <si>
    <t>Emboço comum</t>
  </si>
  <si>
    <t>17.02.120</t>
  </si>
  <si>
    <t>SINAP</t>
  </si>
  <si>
    <t xml:space="preserve">Assentamento de pisos e revestimentos cerâmicos com argamassa </t>
  </si>
  <si>
    <t>18.06.350</t>
  </si>
  <si>
    <t>Rejuntamento em placas cerâmicas com argamassa industrializada para rejunte, juntas acima de 3 até 5 mm</t>
  </si>
  <si>
    <t>18.06.410</t>
  </si>
  <si>
    <t>REVESTIMENTO  - PISO/PAREDE</t>
  </si>
  <si>
    <t>Rodapé em placa cerâmica esmaltada antiderrapante PEI-4 para área externa, grupo de absorção BIb, resistência química A, assentado com argamassa colante industrializada</t>
  </si>
  <si>
    <t>18.06.303</t>
  </si>
  <si>
    <t xml:space="preserve">OBRA: REFORMA E ADEQUAÇÃO DO PRÉDIO DA SAMU </t>
  </si>
  <si>
    <t>Reparo de trincas rasas até 5,0 mm de largura, na massa</t>
  </si>
  <si>
    <t>33.01.280</t>
  </si>
  <si>
    <t>Massa corrida a base de PVA</t>
  </si>
  <si>
    <t>33.02.060</t>
  </si>
  <si>
    <t>Tinta látex em massa, inclusive preparo</t>
  </si>
  <si>
    <t>33.10.020</t>
  </si>
  <si>
    <t>VALOR</t>
  </si>
  <si>
    <t xml:space="preserve">  PREFEITURA MUNICIPAL DE PEDRO DE TOLEDO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</si>
  <si>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</si>
  <si>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</si>
  <si>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</si>
  <si>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</si>
  <si>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</si>
  <si>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</si>
  <si>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</si>
  <si>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</si>
  <si>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</si>
  <si>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</si>
  <si>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</si>
  <si>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</si>
  <si>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</si>
  <si>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</si>
  <si>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</si>
  <si>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</si>
  <si>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</si>
  <si>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</si>
  <si>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</si>
  <si>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</si>
  <si>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</si>
  <si>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</si>
  <si>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</si>
  <si>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</si>
  <si>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</si>
  <si>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</si>
  <si>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</si>
  <si>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</si>
  <si>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</si>
  <si>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</si>
  <si>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</si>
  <si>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</si>
  <si>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</si>
  <si>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JEFERSON SERRADILHA SCHUINDT</t>
  </si>
  <si>
    <t>DIRETOR DO DEPARTAMENTO DE OBRAS</t>
  </si>
  <si>
    <t>CREA 5069992012</t>
  </si>
  <si>
    <t>Administração  2017 - 2020</t>
  </si>
  <si>
    <t xml:space="preserve">CRONOGRAMA FÍSICO FINANCEIRO ATUALIZADO </t>
  </si>
  <si>
    <t>DESCRIÇÃO DOS SERVIÇOS</t>
  </si>
  <si>
    <t>30 DIAS</t>
  </si>
  <si>
    <t>%</t>
  </si>
  <si>
    <t>SERVIÇOS PRELIMINARES</t>
  </si>
  <si>
    <t xml:space="preserve">TOTAL GERAL C/ BDI </t>
  </si>
  <si>
    <t>PARCELAS</t>
  </si>
  <si>
    <t>PARCELAS ACUMULADAS</t>
  </si>
  <si>
    <t>DIRETOR DO DEPARTAMENTO DE OBRA</t>
  </si>
  <si>
    <t>REVESTIMENTOS - PISO/PAREDE</t>
  </si>
  <si>
    <t xml:space="preserve">LOCAL: AV. CEL. RAIMUNDO VASCONCELOS - CENTRO - PEDRO DE TOLEDO </t>
  </si>
  <si>
    <t>1.1</t>
  </si>
  <si>
    <t>1.4</t>
  </si>
  <si>
    <t>2.3</t>
  </si>
  <si>
    <t>3.1</t>
  </si>
  <si>
    <t>3.2</t>
  </si>
  <si>
    <t>3.3</t>
  </si>
  <si>
    <t>3.4</t>
  </si>
  <si>
    <t>2.8</t>
  </si>
  <si>
    <t>Soleira / peitoril em granito jateado, espessura de 2 cm e largura de 20 a 30cm, assente com massa</t>
  </si>
  <si>
    <t>19.01.440</t>
  </si>
  <si>
    <t>Textura acrílica para uso interno / externo, inclusive preparo</t>
  </si>
  <si>
    <t>33.10.100</t>
  </si>
  <si>
    <t>Esmalte à base de água em madeira, inclusive preparo</t>
  </si>
  <si>
    <t>33.12.011</t>
  </si>
  <si>
    <t xml:space="preserve">4.0 </t>
  </si>
  <si>
    <t xml:space="preserve">OBRA: TROCA DO PISO, CALÇADA E PINTURA DO PAÇO MUNICPAL </t>
  </si>
  <si>
    <t>REFERÊNCIA: CPOS 01/11/2020 - 177 C/DESONERAÇÃO - SINAPI 13/12/2019</t>
  </si>
  <si>
    <t xml:space="preserve">PINTURA </t>
  </si>
  <si>
    <t>Remoção de pintura em massa com lixamento</t>
  </si>
  <si>
    <t>03.10.140</t>
  </si>
  <si>
    <t>Escavação manual em solo de 1ª e 2ª categoria em campo aberto</t>
  </si>
  <si>
    <t>06.01.020</t>
  </si>
  <si>
    <t>4.1</t>
  </si>
  <si>
    <t>4.2</t>
  </si>
  <si>
    <t>4.3</t>
  </si>
  <si>
    <t>4.4</t>
  </si>
  <si>
    <t>4.5</t>
  </si>
  <si>
    <t>4.6</t>
  </si>
  <si>
    <t>4.7</t>
  </si>
  <si>
    <t>Lastro de pedra britada</t>
  </si>
  <si>
    <t>11.18.040</t>
  </si>
  <si>
    <t>Concreto preparado no local, fck = 20 MPa</t>
  </si>
  <si>
    <t>11.03.090</t>
  </si>
  <si>
    <t>Lançamento e adensamento de concreto ou massa em fundação</t>
  </si>
  <si>
    <t>11.16.040</t>
  </si>
  <si>
    <t>Armadura em tela soldada de aço</t>
  </si>
  <si>
    <t>10.02.020</t>
  </si>
  <si>
    <t>kg</t>
  </si>
  <si>
    <t>Cimentado áspero com caneluras</t>
  </si>
  <si>
    <t>4.8</t>
  </si>
  <si>
    <t>17.03.100</t>
  </si>
  <si>
    <t>CALÇADA</t>
  </si>
  <si>
    <t>5.0</t>
  </si>
  <si>
    <t>SERVIÇOS COMPLEMENTARES</t>
  </si>
  <si>
    <t>5.1</t>
  </si>
  <si>
    <t>5.2</t>
  </si>
  <si>
    <t>5.3</t>
  </si>
  <si>
    <t>ENGATE FLEXÍVEL EM PLÁSTICO BRANCO, 1/2" X 40CM - FORNECIMENTO E INSTALAÇÃO</t>
  </si>
  <si>
    <t>5.4</t>
  </si>
  <si>
    <t>LAVATÓRIO LOUÇA BRANCA COM COLUNA, *44 X 35,5* CM, PADRÃO POPULAR - FORNECIMENTO E INSTALAÇÃO</t>
  </si>
  <si>
    <t>5.5</t>
  </si>
  <si>
    <t xml:space="preserve">VÁLVULA EM PLÁSTICO CROMADO TIPO AMERICANA 3.1/2" X 1.1/2" </t>
  </si>
  <si>
    <t>5.6</t>
  </si>
  <si>
    <t>REVESTIMENTO CERÂMICO PARA PAREDES INTERNAS COM PLACAS TIPO ESMALTADA EXTRA DE DIMENSÕES 33X45 CM APLICADAS EM AMBIENTES DE ÁREA MENOR QUE M² A MEIA ALTURA DAS PAREDES</t>
  </si>
  <si>
    <t>PINTURA</t>
  </si>
  <si>
    <t>4.0</t>
  </si>
  <si>
    <t>OBRA: TROCA DE PISO,  PINTURA E CALÇADA DO PAÇO MUNICIPAL</t>
  </si>
  <si>
    <t xml:space="preserve"> Revestimento cerâmico para piso com placas tipo esmaltada extra de dimensões 45X45 cm aplicada </t>
  </si>
  <si>
    <t>(Composição representativa) serviço de instalação de tubo de  PVC, esgoto, DN 40mm (instalado em ramal de descarga ou ramal de esgoto sanitário), inclusive conexões, cortes e fixação</t>
  </si>
  <si>
    <t xml:space="preserve">(Composição representativa) serviço de instalação de tubo de  PVC, soldável, água fria  DN 25 mm  (instalado em ramal, sub ramal, ramal de distribuição), inclusive  conexões, corte e fixação.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</si>
</sst>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164" formatCode="00000"/>
    <numFmt numFmtId="165" formatCode="0.0%"/>
    <numFmt numFmtId="166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center" vertical="center"/>
    </xf>
    <xf numFmtId="0" fontId="12" fillId="0" borderId="17" xfId="0" applyFont="1" applyBorder="1"/>
    <xf numFmtId="0" fontId="12" fillId="0" borderId="20" xfId="0" applyFont="1" applyBorder="1"/>
    <xf numFmtId="0" fontId="12" fillId="0" borderId="27" xfId="0" applyFont="1" applyBorder="1"/>
    <xf numFmtId="10" fontId="14" fillId="0" borderId="30" xfId="0" applyNumberFormat="1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10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0" fillId="0" borderId="0" xfId="0" applyFont="1"/>
    <xf numFmtId="0" fontId="18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44" fontId="19" fillId="3" borderId="1" xfId="0" applyNumberFormat="1" applyFont="1" applyFill="1" applyBorder="1"/>
    <xf numFmtId="0" fontId="17" fillId="3" borderId="1" xfId="0" applyFont="1" applyFill="1" applyBorder="1" applyAlignment="1">
      <alignment horizontal="center" vertical="center"/>
    </xf>
    <xf numFmtId="10" fontId="17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44" fontId="17" fillId="5" borderId="1" xfId="2" applyNumberFormat="1" applyFont="1" applyFill="1" applyBorder="1" applyAlignment="1">
      <alignment horizontal="right" vertical="center"/>
    </xf>
    <xf numFmtId="9" fontId="17" fillId="5" borderId="1" xfId="0" applyNumberFormat="1" applyFont="1" applyFill="1" applyBorder="1" applyAlignment="1">
      <alignment horizontal="center" vertical="center"/>
    </xf>
    <xf numFmtId="166" fontId="17" fillId="5" borderId="1" xfId="2" applyFont="1" applyFill="1" applyBorder="1" applyAlignment="1">
      <alignment horizontal="right" vertical="center"/>
    </xf>
    <xf numFmtId="9" fontId="22" fillId="5" borderId="1" xfId="0" applyNumberFormat="1" applyFont="1" applyFill="1" applyBorder="1" applyAlignment="1">
      <alignment horizontal="center" vertical="center"/>
    </xf>
    <xf numFmtId="44" fontId="17" fillId="2" borderId="1" xfId="0" applyNumberFormat="1" applyFont="1" applyFill="1" applyBorder="1" applyAlignment="1">
      <alignment horizontal="center" vertical="center"/>
    </xf>
    <xf numFmtId="9" fontId="17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4" fontId="5" fillId="3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vertical="center" wrapText="1"/>
    </xf>
    <xf numFmtId="44" fontId="22" fillId="5" borderId="1" xfId="0" applyNumberFormat="1" applyFont="1" applyFill="1" applyBorder="1" applyAlignment="1">
      <alignment vertical="center" wrapText="1"/>
    </xf>
    <xf numFmtId="165" fontId="22" fillId="5" borderId="1" xfId="1" applyNumberFormat="1" applyFont="1" applyFill="1" applyBorder="1" applyAlignment="1">
      <alignment vertical="center" wrapText="1"/>
    </xf>
    <xf numFmtId="44" fontId="22" fillId="2" borderId="1" xfId="0" applyNumberFormat="1" applyFont="1" applyFill="1" applyBorder="1" applyAlignment="1">
      <alignment vertical="center" wrapText="1"/>
    </xf>
    <xf numFmtId="9" fontId="22" fillId="5" borderId="1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22" fillId="5" borderId="1" xfId="0" applyNumberFormat="1" applyFont="1" applyFill="1" applyBorder="1" applyAlignment="1">
      <alignment vertical="center"/>
    </xf>
    <xf numFmtId="10" fontId="22" fillId="5" borderId="1" xfId="0" applyNumberFormat="1" applyFont="1" applyFill="1" applyBorder="1" applyAlignment="1">
      <alignment vertical="center"/>
    </xf>
    <xf numFmtId="44" fontId="22" fillId="2" borderId="1" xfId="0" applyNumberFormat="1" applyFont="1" applyFill="1" applyBorder="1" applyAlignment="1">
      <alignment vertical="center"/>
    </xf>
    <xf numFmtId="9" fontId="22" fillId="5" borderId="1" xfId="0" applyNumberFormat="1" applyFont="1" applyFill="1" applyBorder="1" applyAlignment="1">
      <alignment vertical="center"/>
    </xf>
    <xf numFmtId="10" fontId="22" fillId="5" borderId="1" xfId="0" applyNumberFormat="1" applyFont="1" applyFill="1" applyBorder="1" applyAlignment="1">
      <alignment vertical="center" wrapText="1"/>
    </xf>
    <xf numFmtId="9" fontId="22" fillId="5" borderId="1" xfId="0" applyNumberFormat="1" applyFont="1" applyFill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 wrapText="1" shrinkToFit="1"/>
    </xf>
    <xf numFmtId="0" fontId="17" fillId="3" borderId="1" xfId="0" applyFont="1" applyFill="1" applyBorder="1" applyAlignment="1">
      <alignment horizontal="center" vertical="center" wrapText="1" shrinkToFit="1"/>
    </xf>
    <xf numFmtId="0" fontId="17" fillId="3" borderId="37" xfId="0" applyFont="1" applyFill="1" applyBorder="1" applyAlignment="1">
      <alignment horizontal="center" vertical="center"/>
    </xf>
    <xf numFmtId="4" fontId="17" fillId="3" borderId="37" xfId="0" applyNumberFormat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0" fontId="13" fillId="0" borderId="21" xfId="0" applyNumberFormat="1" applyFont="1" applyBorder="1" applyAlignment="1">
      <alignment horizontal="center"/>
    </xf>
    <xf numFmtId="10" fontId="13" fillId="0" borderId="26" xfId="0" applyNumberFormat="1" applyFont="1" applyBorder="1" applyAlignment="1">
      <alignment horizontal="center"/>
    </xf>
    <xf numFmtId="10" fontId="12" fillId="0" borderId="18" xfId="0" applyNumberFormat="1" applyFont="1" applyBorder="1" applyAlignment="1">
      <alignment horizontal="center"/>
    </xf>
    <xf numFmtId="10" fontId="12" fillId="0" borderId="19" xfId="0" applyNumberFormat="1" applyFont="1" applyBorder="1" applyAlignment="1">
      <alignment horizontal="center"/>
    </xf>
    <xf numFmtId="10" fontId="12" fillId="0" borderId="21" xfId="0" applyNumberFormat="1" applyFont="1" applyBorder="1" applyAlignment="1">
      <alignment horizontal="center"/>
    </xf>
    <xf numFmtId="10" fontId="12" fillId="0" borderId="22" xfId="0" applyNumberFormat="1" applyFont="1" applyBorder="1" applyAlignment="1">
      <alignment horizontal="center"/>
    </xf>
    <xf numFmtId="10" fontId="12" fillId="4" borderId="21" xfId="0" applyNumberFormat="1" applyFont="1" applyFill="1" applyBorder="1" applyAlignment="1">
      <alignment horizontal="center"/>
    </xf>
    <xf numFmtId="10" fontId="12" fillId="4" borderId="22" xfId="0" applyNumberFormat="1" applyFont="1" applyFill="1" applyBorder="1" applyAlignment="1">
      <alignment horizontal="center"/>
    </xf>
    <xf numFmtId="10" fontId="13" fillId="0" borderId="23" xfId="0" applyNumberFormat="1" applyFont="1" applyBorder="1" applyAlignment="1">
      <alignment horizontal="center"/>
    </xf>
    <xf numFmtId="10" fontId="13" fillId="0" borderId="24" xfId="0" applyNumberFormat="1" applyFont="1" applyBorder="1" applyAlignment="1">
      <alignment horizontal="center"/>
    </xf>
    <xf numFmtId="10" fontId="13" fillId="0" borderId="25" xfId="0" applyNumberFormat="1" applyFont="1" applyBorder="1" applyAlignment="1">
      <alignment horizontal="center"/>
    </xf>
    <xf numFmtId="0" fontId="13" fillId="0" borderId="20" xfId="0" applyFont="1" applyBorder="1" applyAlignment="1">
      <alignment horizontal="center" wrapText="1"/>
    </xf>
    <xf numFmtId="0" fontId="13" fillId="0" borderId="21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2" fillId="0" borderId="31" xfId="0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44" fontId="6" fillId="0" borderId="0" xfId="0" applyNumberFormat="1" applyFont="1"/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4" fontId="3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2" fillId="0" borderId="4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3" borderId="2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 2" xfId="2" xr:uid="{005CDF01-3F7E-4A62-92A9-34C7C5C2A29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141287</xdr:colOff>
      <xdr:row>0</xdr:row>
      <xdr:rowOff>39688</xdr:rowOff>
    </xdr:from>
    <xdr:to>
      <xdr:col>1</xdr:col>
      <xdr:colOff>444500</xdr:colOff>
      <xdr:row>5</xdr:row>
      <xdr:rowOff>87884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29D9698-4A65-43D1-A867-CB32E65F71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41287" y="39688"/>
          <a:ext cx="969963" cy="976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</xdr:row>
      <xdr:rowOff>9527</xdr:rowOff>
    </xdr:from>
    <xdr:to>
      <xdr:col>0</xdr:col>
      <xdr:colOff>967897</xdr:colOff>
      <xdr:row>4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D27EF4E-E16C-4D54-9C03-46137DC029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104776" y="400052"/>
          <a:ext cx="863121" cy="7334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333376</xdr:colOff>
      <xdr:row>0</xdr:row>
      <xdr:rowOff>76201</xdr:rowOff>
    </xdr:from>
    <xdr:ext cx="1276349" cy="888597"/>
    <xdr:pic>
      <xdr:nvPicPr>
        <xdr:cNvPr id="2" name="Imagem 1">
          <a:extLst>
            <a:ext uri="{FF2B5EF4-FFF2-40B4-BE49-F238E27FC236}">
              <a16:creationId xmlns:a16="http://schemas.microsoft.com/office/drawing/2014/main" id="{6D2711C4-D257-4B46-BE33-D34CEA91186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333376" y="76201"/>
          <a:ext cx="1276349" cy="8885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6"/>
  <sheetViews>
    <sheetView tabSelected="1" topLeftCell="A37" zoomScale="120" zoomScaleNormal="120" workbookViewId="0">
      <selection activeCell="D41" sqref="D41"/>
    </sheetView>
  </sheetViews>
  <sheetFormatPr defaultRowHeight="12.75" x14ac:dyDescent="0.2"/>
  <cols>
    <col min="1" max="1" width="10" style="2" customWidth="1"/>
    <col min="2" max="2" width="10.5703125" style="2" customWidth="1"/>
    <col min="3" max="3" width="7" style="2" customWidth="1"/>
    <col min="4" max="4" width="106.140625" style="2" customWidth="1"/>
    <col min="5" max="5" width="7.140625" style="2" customWidth="1"/>
    <col min="6" max="6" width="8.42578125" style="2" customWidth="1"/>
    <col min="7" max="7" width="10.85546875" style="2" customWidth="1"/>
    <col min="8" max="8" width="13.5703125" style="2" customWidth="1"/>
    <col min="9" max="9" width="12" style="2" bestFit="1" customWidth="1"/>
    <col min="10" max="16384" width="9.140625" style="2"/>
  </cols>
  <sheetData>
    <row r="1" spans="1:9" x14ac:dyDescent="0.2">
      <c r="A1" s="129"/>
      <c r="B1" s="129"/>
      <c r="C1" s="118" t="s">
        <v>7</v>
      </c>
      <c r="D1" s="118"/>
      <c r="E1" s="118"/>
      <c r="F1" s="118"/>
      <c r="G1" s="118"/>
      <c r="H1" s="118"/>
    </row>
    <row r="2" spans="1:9" x14ac:dyDescent="0.2">
      <c r="A2" s="129"/>
      <c r="B2" s="129"/>
      <c r="C2" s="119" t="s">
        <v>25</v>
      </c>
      <c r="D2" s="120"/>
      <c r="E2" s="120"/>
      <c r="F2" s="120"/>
      <c r="G2" s="120"/>
      <c r="H2" s="121"/>
    </row>
    <row r="3" spans="1:9" ht="18" customHeight="1" x14ac:dyDescent="0.2">
      <c r="A3" s="129"/>
      <c r="B3" s="129"/>
      <c r="C3" s="122" t="s">
        <v>123</v>
      </c>
      <c r="D3" s="123"/>
      <c r="E3" s="123"/>
      <c r="F3" s="123"/>
      <c r="G3" s="123"/>
      <c r="H3" s="124"/>
    </row>
    <row r="4" spans="1:9" ht="15" customHeight="1" x14ac:dyDescent="0.2">
      <c r="A4" s="129"/>
      <c r="B4" s="129"/>
      <c r="C4" s="122" t="s">
        <v>107</v>
      </c>
      <c r="D4" s="123"/>
      <c r="E4" s="123"/>
      <c r="F4" s="123"/>
      <c r="G4" s="123"/>
      <c r="H4" s="124"/>
    </row>
    <row r="5" spans="1:9" ht="15" customHeight="1" x14ac:dyDescent="0.2">
      <c r="A5" s="129"/>
      <c r="B5" s="129"/>
      <c r="C5" s="118" t="s">
        <v>8</v>
      </c>
      <c r="D5" s="118"/>
      <c r="E5" s="118"/>
      <c r="F5" s="118"/>
      <c r="G5" s="118"/>
      <c r="H5" s="118"/>
    </row>
    <row r="6" spans="1:9" x14ac:dyDescent="0.2">
      <c r="A6" s="129"/>
      <c r="B6" s="129"/>
      <c r="C6" s="125" t="s">
        <v>124</v>
      </c>
      <c r="D6" s="125"/>
      <c r="E6" s="125"/>
      <c r="F6" s="125"/>
      <c r="G6" s="125"/>
      <c r="H6" s="125"/>
    </row>
    <row r="7" spans="1:9" s="127" customFormat="1" ht="16.5" customHeight="1" x14ac:dyDescent="0.25">
      <c r="A7" s="4" t="s">
        <v>0</v>
      </c>
      <c r="B7" s="4" t="s">
        <v>38</v>
      </c>
      <c r="C7" s="5" t="s">
        <v>1</v>
      </c>
      <c r="D7" s="5" t="s">
        <v>2</v>
      </c>
      <c r="E7" s="5" t="s">
        <v>3</v>
      </c>
      <c r="F7" s="5" t="s">
        <v>4</v>
      </c>
      <c r="G7" s="6" t="s">
        <v>5</v>
      </c>
      <c r="H7" s="5" t="s">
        <v>6</v>
      </c>
    </row>
    <row r="8" spans="1:9" s="7" customFormat="1" ht="15" customHeight="1" x14ac:dyDescent="0.2">
      <c r="A8" s="11"/>
      <c r="B8" s="11"/>
      <c r="C8" s="12" t="s">
        <v>9</v>
      </c>
      <c r="D8" s="12" t="s">
        <v>20</v>
      </c>
      <c r="E8" s="13"/>
      <c r="F8" s="13"/>
      <c r="G8" s="13"/>
      <c r="H8" s="40">
        <f>SUM(H9:H13)</f>
        <v>4384</v>
      </c>
      <c r="I8" s="128"/>
    </row>
    <row r="9" spans="1:9" ht="15" customHeight="1" x14ac:dyDescent="0.2">
      <c r="A9" s="131" t="s">
        <v>27</v>
      </c>
      <c r="B9" s="132" t="s">
        <v>29</v>
      </c>
      <c r="C9" s="3" t="s">
        <v>108</v>
      </c>
      <c r="D9" s="133" t="s">
        <v>28</v>
      </c>
      <c r="E9" s="3" t="s">
        <v>21</v>
      </c>
      <c r="F9" s="134">
        <v>200</v>
      </c>
      <c r="G9" s="135">
        <v>4.05</v>
      </c>
      <c r="H9" s="135">
        <f>G9*F9</f>
        <v>810</v>
      </c>
    </row>
    <row r="10" spans="1:9" x14ac:dyDescent="0.2">
      <c r="A10" s="131" t="s">
        <v>27</v>
      </c>
      <c r="B10" s="132" t="s">
        <v>31</v>
      </c>
      <c r="C10" s="3" t="s">
        <v>10</v>
      </c>
      <c r="D10" s="133" t="s">
        <v>30</v>
      </c>
      <c r="E10" s="3" t="s">
        <v>21</v>
      </c>
      <c r="F10" s="134">
        <v>100</v>
      </c>
      <c r="G10" s="135">
        <v>8.1</v>
      </c>
      <c r="H10" s="135">
        <f t="shared" ref="H10:H13" si="0">G10*F10</f>
        <v>810</v>
      </c>
    </row>
    <row r="11" spans="1:9" ht="15" customHeight="1" x14ac:dyDescent="0.2">
      <c r="A11" s="131" t="s">
        <v>27</v>
      </c>
      <c r="B11" s="132" t="s">
        <v>33</v>
      </c>
      <c r="C11" s="3" t="s">
        <v>11</v>
      </c>
      <c r="D11" s="133" t="s">
        <v>32</v>
      </c>
      <c r="E11" s="3" t="s">
        <v>21</v>
      </c>
      <c r="F11" s="134">
        <v>100</v>
      </c>
      <c r="G11" s="135">
        <v>6.75</v>
      </c>
      <c r="H11" s="135">
        <f t="shared" ref="H11" si="1">G11*F11</f>
        <v>675</v>
      </c>
    </row>
    <row r="12" spans="1:9" ht="17.25" customHeight="1" x14ac:dyDescent="0.2">
      <c r="A12" s="131" t="s">
        <v>27</v>
      </c>
      <c r="B12" s="132" t="s">
        <v>36</v>
      </c>
      <c r="C12" s="3" t="s">
        <v>109</v>
      </c>
      <c r="D12" s="136" t="s">
        <v>35</v>
      </c>
      <c r="E12" s="3" t="s">
        <v>22</v>
      </c>
      <c r="F12" s="134">
        <v>100</v>
      </c>
      <c r="G12" s="135">
        <v>9.23</v>
      </c>
      <c r="H12" s="135">
        <f t="shared" si="0"/>
        <v>923</v>
      </c>
    </row>
    <row r="13" spans="1:9" s="1" customFormat="1" ht="13.5" customHeight="1" x14ac:dyDescent="0.25">
      <c r="A13" s="131" t="s">
        <v>27</v>
      </c>
      <c r="B13" s="132" t="s">
        <v>37</v>
      </c>
      <c r="C13" s="131" t="s">
        <v>12</v>
      </c>
      <c r="D13" s="137" t="s">
        <v>34</v>
      </c>
      <c r="E13" s="3" t="s">
        <v>22</v>
      </c>
      <c r="F13" s="134">
        <v>100</v>
      </c>
      <c r="G13" s="138">
        <v>11.66</v>
      </c>
      <c r="H13" s="138">
        <f t="shared" si="0"/>
        <v>1166</v>
      </c>
    </row>
    <row r="14" spans="1:9" s="1" customFormat="1" ht="13.5" customHeight="1" x14ac:dyDescent="0.25">
      <c r="A14" s="131" t="s">
        <v>27</v>
      </c>
      <c r="B14" s="139" t="s">
        <v>127</v>
      </c>
      <c r="C14" s="131" t="s">
        <v>12</v>
      </c>
      <c r="D14" s="140" t="s">
        <v>126</v>
      </c>
      <c r="E14" s="3" t="s">
        <v>21</v>
      </c>
      <c r="F14" s="134">
        <v>200</v>
      </c>
      <c r="G14" s="138">
        <v>3.67</v>
      </c>
      <c r="H14" s="138">
        <f t="shared" ref="H14" si="2">G14*F14</f>
        <v>734</v>
      </c>
    </row>
    <row r="15" spans="1:9" s="7" customFormat="1" ht="15" customHeight="1" x14ac:dyDescent="0.2">
      <c r="A15" s="8"/>
      <c r="B15" s="8"/>
      <c r="C15" s="5" t="s">
        <v>13</v>
      </c>
      <c r="D15" s="5" t="s">
        <v>48</v>
      </c>
      <c r="E15" s="9"/>
      <c r="F15" s="10"/>
      <c r="G15" s="9"/>
      <c r="H15" s="15">
        <f>SUM(H16:H23)</f>
        <v>23105.920000000002</v>
      </c>
    </row>
    <row r="16" spans="1:9" ht="15" customHeight="1" x14ac:dyDescent="0.2">
      <c r="A16" s="131" t="s">
        <v>27</v>
      </c>
      <c r="B16" s="132" t="s">
        <v>42</v>
      </c>
      <c r="C16" s="131" t="s">
        <v>14</v>
      </c>
      <c r="D16" s="41" t="s">
        <v>41</v>
      </c>
      <c r="E16" s="3" t="s">
        <v>21</v>
      </c>
      <c r="F16" s="134">
        <v>80</v>
      </c>
      <c r="G16" s="138">
        <v>14.33</v>
      </c>
      <c r="H16" s="138">
        <f t="shared" ref="H16" si="3">G16*F16</f>
        <v>1146.4000000000001</v>
      </c>
    </row>
    <row r="17" spans="1:8" ht="15" customHeight="1" x14ac:dyDescent="0.2">
      <c r="A17" s="131" t="s">
        <v>27</v>
      </c>
      <c r="B17" s="132" t="s">
        <v>40</v>
      </c>
      <c r="C17" s="131" t="s">
        <v>15</v>
      </c>
      <c r="D17" s="41" t="s">
        <v>39</v>
      </c>
      <c r="E17" s="3" t="s">
        <v>22</v>
      </c>
      <c r="F17" s="134">
        <v>8</v>
      </c>
      <c r="G17" s="138">
        <v>493.32</v>
      </c>
      <c r="H17" s="138">
        <f t="shared" ref="H17" si="4">G17*F17</f>
        <v>3946.56</v>
      </c>
    </row>
    <row r="18" spans="1:8" ht="18.75" customHeight="1" x14ac:dyDescent="0.2">
      <c r="A18" s="131" t="s">
        <v>43</v>
      </c>
      <c r="B18" s="145">
        <v>87249</v>
      </c>
      <c r="C18" s="131" t="s">
        <v>110</v>
      </c>
      <c r="D18" s="146" t="s">
        <v>165</v>
      </c>
      <c r="E18" s="14" t="s">
        <v>21</v>
      </c>
      <c r="F18" s="147">
        <v>85</v>
      </c>
      <c r="G18" s="148">
        <v>55.56</v>
      </c>
      <c r="H18" s="149">
        <f t="shared" ref="H18" si="5">G18*F18</f>
        <v>4722.6000000000004</v>
      </c>
    </row>
    <row r="19" spans="1:8" ht="17.25" customHeight="1" x14ac:dyDescent="0.2">
      <c r="A19" s="131" t="s">
        <v>27</v>
      </c>
      <c r="B19" s="132" t="s">
        <v>45</v>
      </c>
      <c r="C19" s="131" t="s">
        <v>16</v>
      </c>
      <c r="D19" s="41" t="s">
        <v>44</v>
      </c>
      <c r="E19" s="14" t="s">
        <v>21</v>
      </c>
      <c r="F19" s="147">
        <v>85</v>
      </c>
      <c r="G19" s="148">
        <v>49.9</v>
      </c>
      <c r="H19" s="149">
        <f t="shared" ref="H19" si="6">G19*F19</f>
        <v>4241.5</v>
      </c>
    </row>
    <row r="20" spans="1:8" ht="16.5" customHeight="1" x14ac:dyDescent="0.2">
      <c r="A20" s="131" t="s">
        <v>27</v>
      </c>
      <c r="B20" s="139" t="s">
        <v>47</v>
      </c>
      <c r="C20" s="131" t="s">
        <v>17</v>
      </c>
      <c r="D20" s="136" t="s">
        <v>46</v>
      </c>
      <c r="E20" s="14" t="s">
        <v>21</v>
      </c>
      <c r="F20" s="147">
        <v>85</v>
      </c>
      <c r="G20" s="148">
        <v>8.26</v>
      </c>
      <c r="H20" s="149">
        <f t="shared" ref="H20" si="7">G20*F20</f>
        <v>702.1</v>
      </c>
    </row>
    <row r="21" spans="1:8" ht="27.75" customHeight="1" x14ac:dyDescent="0.2">
      <c r="A21" s="131" t="s">
        <v>27</v>
      </c>
      <c r="B21" s="150" t="s">
        <v>50</v>
      </c>
      <c r="C21" s="131" t="s">
        <v>18</v>
      </c>
      <c r="D21" s="151" t="s">
        <v>49</v>
      </c>
      <c r="E21" s="3" t="s">
        <v>23</v>
      </c>
      <c r="F21" s="134">
        <v>90</v>
      </c>
      <c r="G21" s="138">
        <v>13.3</v>
      </c>
      <c r="H21" s="138">
        <f t="shared" ref="H21" si="8">G21*F21</f>
        <v>1197</v>
      </c>
    </row>
    <row r="22" spans="1:8" ht="16.5" customHeight="1" x14ac:dyDescent="0.2">
      <c r="A22" s="131" t="s">
        <v>27</v>
      </c>
      <c r="B22" s="150" t="s">
        <v>117</v>
      </c>
      <c r="C22" s="131" t="s">
        <v>19</v>
      </c>
      <c r="D22" s="152" t="s">
        <v>116</v>
      </c>
      <c r="E22" s="3" t="s">
        <v>23</v>
      </c>
      <c r="F22" s="134">
        <v>16</v>
      </c>
      <c r="G22" s="138">
        <v>98.36</v>
      </c>
      <c r="H22" s="138">
        <f t="shared" ref="H22" si="9">G22*F22</f>
        <v>1573.76</v>
      </c>
    </row>
    <row r="23" spans="1:8" ht="15.75" customHeight="1" x14ac:dyDescent="0.2">
      <c r="A23" s="131" t="s">
        <v>27</v>
      </c>
      <c r="B23" s="139" t="s">
        <v>119</v>
      </c>
      <c r="C23" s="153" t="s">
        <v>115</v>
      </c>
      <c r="D23" s="154" t="s">
        <v>118</v>
      </c>
      <c r="E23" s="3" t="s">
        <v>21</v>
      </c>
      <c r="F23" s="134">
        <v>200</v>
      </c>
      <c r="G23" s="138">
        <v>27.88</v>
      </c>
      <c r="H23" s="138">
        <f t="shared" ref="H23" si="10">G23*F23</f>
        <v>5576</v>
      </c>
    </row>
    <row r="24" spans="1:8" ht="15" customHeight="1" x14ac:dyDescent="0.2">
      <c r="A24" s="141"/>
      <c r="B24" s="141"/>
      <c r="C24" s="130" t="s">
        <v>24</v>
      </c>
      <c r="D24" s="130" t="s">
        <v>125</v>
      </c>
      <c r="E24" s="142"/>
      <c r="F24" s="143"/>
      <c r="G24" s="142"/>
      <c r="H24" s="144">
        <f>SUM(H25:H28)</f>
        <v>29026</v>
      </c>
    </row>
    <row r="25" spans="1:8" x14ac:dyDescent="0.2">
      <c r="A25" s="155" t="s">
        <v>27</v>
      </c>
      <c r="B25" s="156" t="s">
        <v>53</v>
      </c>
      <c r="C25" s="157" t="s">
        <v>111</v>
      </c>
      <c r="D25" s="146" t="s">
        <v>52</v>
      </c>
      <c r="E25" s="157" t="s">
        <v>23</v>
      </c>
      <c r="F25" s="158">
        <v>40</v>
      </c>
      <c r="G25" s="159">
        <v>32.28</v>
      </c>
      <c r="H25" s="159">
        <f t="shared" ref="H25:H28" si="11">G25*F25</f>
        <v>1291.2</v>
      </c>
    </row>
    <row r="26" spans="1:8" ht="15" customHeight="1" x14ac:dyDescent="0.2">
      <c r="A26" s="131" t="s">
        <v>27</v>
      </c>
      <c r="B26" s="132" t="s">
        <v>55</v>
      </c>
      <c r="C26" s="3" t="s">
        <v>112</v>
      </c>
      <c r="D26" s="133" t="s">
        <v>54</v>
      </c>
      <c r="E26" s="3" t="s">
        <v>21</v>
      </c>
      <c r="F26" s="134">
        <v>80</v>
      </c>
      <c r="G26" s="135">
        <v>9.31</v>
      </c>
      <c r="H26" s="135">
        <f t="shared" si="11"/>
        <v>744.80000000000007</v>
      </c>
    </row>
    <row r="27" spans="1:8" x14ac:dyDescent="0.2">
      <c r="A27" s="131" t="s">
        <v>27</v>
      </c>
      <c r="B27" s="139" t="s">
        <v>121</v>
      </c>
      <c r="C27" s="3" t="s">
        <v>113</v>
      </c>
      <c r="D27" s="160" t="s">
        <v>120</v>
      </c>
      <c r="E27" s="3" t="s">
        <v>21</v>
      </c>
      <c r="F27" s="134">
        <v>100</v>
      </c>
      <c r="G27" s="135">
        <v>29.01</v>
      </c>
      <c r="H27" s="135">
        <f t="shared" si="11"/>
        <v>2901</v>
      </c>
    </row>
    <row r="28" spans="1:8" x14ac:dyDescent="0.2">
      <c r="A28" s="131" t="s">
        <v>27</v>
      </c>
      <c r="B28" s="132" t="s">
        <v>57</v>
      </c>
      <c r="C28" s="3" t="s">
        <v>114</v>
      </c>
      <c r="D28" s="133" t="s">
        <v>56</v>
      </c>
      <c r="E28" s="3" t="s">
        <v>21</v>
      </c>
      <c r="F28" s="134">
        <v>1300</v>
      </c>
      <c r="G28" s="135">
        <v>18.53</v>
      </c>
      <c r="H28" s="135">
        <f t="shared" si="11"/>
        <v>24089</v>
      </c>
    </row>
    <row r="29" spans="1:8" ht="15" customHeight="1" x14ac:dyDescent="0.2">
      <c r="A29" s="141"/>
      <c r="B29" s="141"/>
      <c r="C29" s="130" t="s">
        <v>122</v>
      </c>
      <c r="D29" s="130" t="s">
        <v>149</v>
      </c>
      <c r="E29" s="142"/>
      <c r="F29" s="143"/>
      <c r="G29" s="142"/>
      <c r="H29" s="144">
        <f>SUM(H30:H37)</f>
        <v>1856.8100000000002</v>
      </c>
    </row>
    <row r="30" spans="1:8" x14ac:dyDescent="0.2">
      <c r="A30" s="155" t="s">
        <v>27</v>
      </c>
      <c r="B30" s="139" t="s">
        <v>129</v>
      </c>
      <c r="C30" s="157" t="s">
        <v>130</v>
      </c>
      <c r="D30" s="160" t="s">
        <v>128</v>
      </c>
      <c r="E30" s="3" t="s">
        <v>22</v>
      </c>
      <c r="F30" s="134">
        <v>3</v>
      </c>
      <c r="G30" s="135">
        <v>33.75</v>
      </c>
      <c r="H30" s="135">
        <f t="shared" ref="H30:H32" si="12">G30*F30</f>
        <v>101.25</v>
      </c>
    </row>
    <row r="31" spans="1:8" ht="17.25" customHeight="1" x14ac:dyDescent="0.2">
      <c r="A31" s="131" t="s">
        <v>27</v>
      </c>
      <c r="B31" s="132" t="s">
        <v>36</v>
      </c>
      <c r="C31" s="3" t="s">
        <v>131</v>
      </c>
      <c r="D31" s="136" t="s">
        <v>35</v>
      </c>
      <c r="E31" s="3" t="s">
        <v>22</v>
      </c>
      <c r="F31" s="134">
        <v>4</v>
      </c>
      <c r="G31" s="135">
        <v>9.23</v>
      </c>
      <c r="H31" s="135">
        <f t="shared" si="12"/>
        <v>36.92</v>
      </c>
    </row>
    <row r="32" spans="1:8" ht="17.25" customHeight="1" x14ac:dyDescent="0.2">
      <c r="A32" s="131" t="s">
        <v>27</v>
      </c>
      <c r="B32" s="132" t="s">
        <v>37</v>
      </c>
      <c r="C32" s="131" t="s">
        <v>132</v>
      </c>
      <c r="D32" s="137" t="s">
        <v>34</v>
      </c>
      <c r="E32" s="3" t="s">
        <v>22</v>
      </c>
      <c r="F32" s="134">
        <v>4</v>
      </c>
      <c r="G32" s="138">
        <v>11.66</v>
      </c>
      <c r="H32" s="138">
        <f t="shared" si="12"/>
        <v>46.64</v>
      </c>
    </row>
    <row r="33" spans="1:8" ht="17.25" customHeight="1" x14ac:dyDescent="0.2">
      <c r="A33" s="131" t="s">
        <v>27</v>
      </c>
      <c r="B33" s="132" t="s">
        <v>138</v>
      </c>
      <c r="C33" s="131" t="s">
        <v>133</v>
      </c>
      <c r="D33" s="41" t="s">
        <v>137</v>
      </c>
      <c r="E33" s="3" t="s">
        <v>22</v>
      </c>
      <c r="F33" s="134">
        <v>1.5</v>
      </c>
      <c r="G33" s="135">
        <v>111.16</v>
      </c>
      <c r="H33" s="135">
        <f>G33*F33</f>
        <v>166.74</v>
      </c>
    </row>
    <row r="34" spans="1:8" ht="15" customHeight="1" x14ac:dyDescent="0.2">
      <c r="A34" s="131" t="s">
        <v>27</v>
      </c>
      <c r="B34" s="139" t="s">
        <v>144</v>
      </c>
      <c r="C34" s="131" t="s">
        <v>134</v>
      </c>
      <c r="D34" s="140" t="s">
        <v>143</v>
      </c>
      <c r="E34" s="3" t="s">
        <v>145</v>
      </c>
      <c r="F34" s="134">
        <v>30</v>
      </c>
      <c r="G34" s="135">
        <v>7.14</v>
      </c>
      <c r="H34" s="135">
        <f t="shared" ref="H34" si="13">G34*F34</f>
        <v>214.2</v>
      </c>
    </row>
    <row r="35" spans="1:8" ht="18" customHeight="1" x14ac:dyDescent="0.2">
      <c r="A35" s="131" t="s">
        <v>27</v>
      </c>
      <c r="B35" s="132" t="s">
        <v>140</v>
      </c>
      <c r="C35" s="131" t="s">
        <v>135</v>
      </c>
      <c r="D35" s="41" t="s">
        <v>139</v>
      </c>
      <c r="E35" s="3" t="s">
        <v>22</v>
      </c>
      <c r="F35" s="134">
        <v>2</v>
      </c>
      <c r="G35" s="135">
        <v>318.41000000000003</v>
      </c>
      <c r="H35" s="135">
        <f t="shared" ref="H35:H37" si="14">G35*F35</f>
        <v>636.82000000000005</v>
      </c>
    </row>
    <row r="36" spans="1:8" ht="14.25" customHeight="1" x14ac:dyDescent="0.2">
      <c r="A36" s="131" t="s">
        <v>27</v>
      </c>
      <c r="B36" s="139" t="s">
        <v>142</v>
      </c>
      <c r="C36" s="131" t="s">
        <v>136</v>
      </c>
      <c r="D36" s="140" t="s">
        <v>141</v>
      </c>
      <c r="E36" s="3" t="s">
        <v>22</v>
      </c>
      <c r="F36" s="134">
        <v>2</v>
      </c>
      <c r="G36" s="135">
        <v>113.84</v>
      </c>
      <c r="H36" s="135">
        <f t="shared" si="14"/>
        <v>227.68</v>
      </c>
    </row>
    <row r="37" spans="1:8" ht="13.5" customHeight="1" x14ac:dyDescent="0.2">
      <c r="A37" s="131" t="s">
        <v>27</v>
      </c>
      <c r="B37" s="132" t="s">
        <v>148</v>
      </c>
      <c r="C37" s="161" t="s">
        <v>147</v>
      </c>
      <c r="D37" s="41" t="s">
        <v>146</v>
      </c>
      <c r="E37" s="3" t="s">
        <v>21</v>
      </c>
      <c r="F37" s="134">
        <v>16</v>
      </c>
      <c r="G37" s="135">
        <v>26.66</v>
      </c>
      <c r="H37" s="135">
        <f t="shared" si="14"/>
        <v>426.56</v>
      </c>
    </row>
    <row r="38" spans="1:8" ht="15" customHeight="1" x14ac:dyDescent="0.2">
      <c r="A38" s="141"/>
      <c r="B38" s="141"/>
      <c r="C38" s="130" t="s">
        <v>150</v>
      </c>
      <c r="D38" s="130" t="s">
        <v>151</v>
      </c>
      <c r="E38" s="142"/>
      <c r="F38" s="143"/>
      <c r="G38" s="142"/>
      <c r="H38" s="144">
        <f>SUM(H39:H44)</f>
        <v>3365.0800000000004</v>
      </c>
    </row>
    <row r="39" spans="1:8" s="1" customFormat="1" ht="27.75" customHeight="1" x14ac:dyDescent="0.25">
      <c r="A39" s="155" t="s">
        <v>43</v>
      </c>
      <c r="B39" s="139">
        <v>91792</v>
      </c>
      <c r="C39" s="157" t="s">
        <v>152</v>
      </c>
      <c r="D39" s="154" t="s">
        <v>166</v>
      </c>
      <c r="E39" s="3" t="s">
        <v>23</v>
      </c>
      <c r="F39" s="134">
        <v>20</v>
      </c>
      <c r="G39" s="135">
        <v>51.52</v>
      </c>
      <c r="H39" s="135">
        <f t="shared" ref="H39:H41" si="15">G39*F39</f>
        <v>1030.4000000000001</v>
      </c>
    </row>
    <row r="40" spans="1:8" ht="24.75" customHeight="1" x14ac:dyDescent="0.2">
      <c r="A40" s="131" t="s">
        <v>43</v>
      </c>
      <c r="B40" s="132">
        <v>91785</v>
      </c>
      <c r="C40" s="3" t="s">
        <v>153</v>
      </c>
      <c r="D40" s="136" t="s">
        <v>167</v>
      </c>
      <c r="E40" s="3" t="s">
        <v>23</v>
      </c>
      <c r="F40" s="134">
        <v>20</v>
      </c>
      <c r="G40" s="135">
        <v>38.6</v>
      </c>
      <c r="H40" s="135">
        <f t="shared" si="15"/>
        <v>772</v>
      </c>
    </row>
    <row r="41" spans="1:8" ht="17.25" customHeight="1" x14ac:dyDescent="0.2">
      <c r="A41" s="131" t="s">
        <v>43</v>
      </c>
      <c r="B41" s="132">
        <v>86885</v>
      </c>
      <c r="C41" s="131" t="s">
        <v>154</v>
      </c>
      <c r="D41" s="137" t="s">
        <v>155</v>
      </c>
      <c r="E41" s="3" t="s">
        <v>3</v>
      </c>
      <c r="F41" s="134">
        <v>2</v>
      </c>
      <c r="G41" s="138">
        <v>12.36</v>
      </c>
      <c r="H41" s="138">
        <f t="shared" si="15"/>
        <v>24.72</v>
      </c>
    </row>
    <row r="42" spans="1:8" ht="14.25" customHeight="1" x14ac:dyDescent="0.2">
      <c r="A42" s="131" t="s">
        <v>43</v>
      </c>
      <c r="B42" s="132">
        <v>86902</v>
      </c>
      <c r="C42" s="131" t="s">
        <v>156</v>
      </c>
      <c r="D42" s="136" t="s">
        <v>157</v>
      </c>
      <c r="E42" s="3" t="s">
        <v>3</v>
      </c>
      <c r="F42" s="134">
        <v>2</v>
      </c>
      <c r="G42" s="135">
        <v>227.66</v>
      </c>
      <c r="H42" s="135">
        <f>G42*F42</f>
        <v>455.32</v>
      </c>
    </row>
    <row r="43" spans="1:8" ht="12.75" customHeight="1" x14ac:dyDescent="0.2">
      <c r="A43" s="131" t="s">
        <v>43</v>
      </c>
      <c r="B43" s="132">
        <v>86880</v>
      </c>
      <c r="C43" s="162" t="s">
        <v>158</v>
      </c>
      <c r="D43" s="41" t="s">
        <v>159</v>
      </c>
      <c r="E43" s="3" t="s">
        <v>3</v>
      </c>
      <c r="F43" s="134">
        <v>2</v>
      </c>
      <c r="G43" s="135">
        <v>19.88</v>
      </c>
      <c r="H43" s="135">
        <f>G43*F43</f>
        <v>39.76</v>
      </c>
    </row>
    <row r="44" spans="1:8" ht="25.5" customHeight="1" x14ac:dyDescent="0.2">
      <c r="A44" s="163" t="s">
        <v>43</v>
      </c>
      <c r="B44" s="132">
        <v>87274</v>
      </c>
      <c r="C44" s="162" t="s">
        <v>160</v>
      </c>
      <c r="D44" s="136" t="s">
        <v>161</v>
      </c>
      <c r="E44" s="3" t="s">
        <v>21</v>
      </c>
      <c r="F44" s="134">
        <v>16</v>
      </c>
      <c r="G44" s="135">
        <v>65.180000000000007</v>
      </c>
      <c r="H44" s="135">
        <f>G44*F44</f>
        <v>1042.8800000000001</v>
      </c>
    </row>
    <row r="45" spans="1:8" ht="15.75" customHeight="1" x14ac:dyDescent="0.2">
      <c r="A45" s="164" t="s">
        <v>58</v>
      </c>
      <c r="B45" s="165"/>
      <c r="C45" s="165"/>
      <c r="D45" s="165"/>
      <c r="E45" s="165"/>
      <c r="F45" s="165"/>
      <c r="G45" s="166"/>
      <c r="H45" s="29">
        <f>H38+H29+H24+H15+H8</f>
        <v>61737.81</v>
      </c>
    </row>
    <row r="48" spans="1:8" x14ac:dyDescent="0.2">
      <c r="D48" s="126" t="s">
        <v>93</v>
      </c>
    </row>
    <row r="49" spans="4:4" x14ac:dyDescent="0.2">
      <c r="D49" s="126" t="s">
        <v>94</v>
      </c>
    </row>
    <row r="50" spans="4:4" x14ac:dyDescent="0.2">
      <c r="D50" s="126" t="s">
        <v>95</v>
      </c>
    </row>
    <row r="106" ht="15" customHeight="1" x14ac:dyDescent="0.2"/>
  </sheetData>
  <mergeCells count="8">
    <mergeCell ref="A45:G45"/>
    <mergeCell ref="A1:B6"/>
    <mergeCell ref="C1:H1"/>
    <mergeCell ref="C5:H5"/>
    <mergeCell ref="C6:H6"/>
    <mergeCell ref="C2:H2"/>
    <mergeCell ref="C3:H3"/>
    <mergeCell ref="C4:H4"/>
  </mergeCells>
  <printOptions horizontalCentered="1"/>
  <pageMargins left="0.23622047244094491" right="0.23622047244094491" top="0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44407-2580-4076-8FB5-71817609A592}">
  <dimension ref="A1:F30"/>
  <sheetViews>
    <sheetView topLeftCell="A16" workbookViewId="0">
      <selection activeCell="H9" sqref="H9"/>
    </sheetView>
  </sheetViews>
  <sheetFormatPr defaultColWidth="11.85546875" defaultRowHeight="15" x14ac:dyDescent="0.25"/>
  <cols>
    <col min="1" max="1" width="15.140625" customWidth="1"/>
    <col min="2" max="2" width="32.7109375" customWidth="1"/>
    <col min="3" max="3" width="15" customWidth="1"/>
    <col min="4" max="4" width="11.5703125" customWidth="1"/>
    <col min="5" max="5" width="15.28515625" customWidth="1"/>
    <col min="6" max="6" width="11.28515625" customWidth="1"/>
  </cols>
  <sheetData>
    <row r="1" spans="1:6" ht="15.75" thickBot="1" x14ac:dyDescent="0.3"/>
    <row r="2" spans="1:6" x14ac:dyDescent="0.25">
      <c r="A2" s="64"/>
      <c r="B2" s="67" t="s">
        <v>7</v>
      </c>
      <c r="C2" s="67"/>
      <c r="D2" s="67"/>
      <c r="E2" s="67"/>
      <c r="F2" s="67"/>
    </row>
    <row r="3" spans="1:6" x14ac:dyDescent="0.25">
      <c r="A3" s="65"/>
      <c r="B3" s="69" t="s">
        <v>96</v>
      </c>
      <c r="C3" s="69"/>
      <c r="D3" s="69"/>
      <c r="E3" s="69"/>
      <c r="F3" s="69"/>
    </row>
    <row r="4" spans="1:6" ht="28.5" customHeight="1" x14ac:dyDescent="0.25">
      <c r="A4" s="65"/>
      <c r="B4" s="70" t="s">
        <v>164</v>
      </c>
      <c r="C4" s="70"/>
      <c r="D4" s="70"/>
      <c r="E4" s="70"/>
      <c r="F4" s="70"/>
    </row>
    <row r="5" spans="1:6" ht="33" customHeight="1" x14ac:dyDescent="0.25">
      <c r="A5" s="65"/>
      <c r="B5" s="71" t="s">
        <v>107</v>
      </c>
      <c r="C5" s="71"/>
      <c r="D5" s="71"/>
      <c r="E5" s="71"/>
      <c r="F5" s="71"/>
    </row>
    <row r="6" spans="1:6" ht="21.75" customHeight="1" x14ac:dyDescent="0.25">
      <c r="A6" s="66"/>
      <c r="B6" s="72" t="s">
        <v>97</v>
      </c>
      <c r="C6" s="72"/>
      <c r="D6" s="72"/>
      <c r="E6" s="72"/>
      <c r="F6" s="72"/>
    </row>
    <row r="7" spans="1:6" x14ac:dyDescent="0.25">
      <c r="A7" s="57" t="s">
        <v>1</v>
      </c>
      <c r="B7" s="58" t="s">
        <v>98</v>
      </c>
      <c r="C7" s="60" t="s">
        <v>6</v>
      </c>
      <c r="D7" s="60"/>
      <c r="E7" s="61" t="s">
        <v>99</v>
      </c>
      <c r="F7" s="60"/>
    </row>
    <row r="8" spans="1:6" x14ac:dyDescent="0.25">
      <c r="A8" s="57"/>
      <c r="B8" s="59"/>
      <c r="C8" s="30" t="s">
        <v>58</v>
      </c>
      <c r="D8" s="31" t="s">
        <v>100</v>
      </c>
      <c r="E8" s="32" t="s">
        <v>58</v>
      </c>
      <c r="F8" s="31" t="s">
        <v>100</v>
      </c>
    </row>
    <row r="9" spans="1:6" x14ac:dyDescent="0.25">
      <c r="A9" s="62"/>
      <c r="B9" s="62"/>
      <c r="C9" s="62"/>
      <c r="D9" s="62"/>
      <c r="E9" s="63"/>
      <c r="F9" s="62"/>
    </row>
    <row r="10" spans="1:6" ht="32.25" customHeight="1" x14ac:dyDescent="0.25">
      <c r="A10" s="56" t="s">
        <v>9</v>
      </c>
      <c r="B10" s="43" t="s">
        <v>101</v>
      </c>
      <c r="C10" s="44">
        <v>4384</v>
      </c>
      <c r="D10" s="45">
        <f>C10/C19</f>
        <v>7.1009969417444516E-2</v>
      </c>
      <c r="E10" s="46">
        <f>C10*F10</f>
        <v>4384</v>
      </c>
      <c r="F10" s="47">
        <v>1</v>
      </c>
    </row>
    <row r="11" spans="1:6" ht="33.75" customHeight="1" x14ac:dyDescent="0.25">
      <c r="A11" s="42" t="s">
        <v>13</v>
      </c>
      <c r="B11" s="43" t="s">
        <v>106</v>
      </c>
      <c r="C11" s="49">
        <v>23105.919999999998</v>
      </c>
      <c r="D11" s="50">
        <f>C11/C19</f>
        <v>0.37425882129605825</v>
      </c>
      <c r="E11" s="51">
        <f>C11*F11</f>
        <v>23105.919999999998</v>
      </c>
      <c r="F11" s="52">
        <v>1</v>
      </c>
    </row>
    <row r="12" spans="1:6" ht="25.5" customHeight="1" x14ac:dyDescent="0.25">
      <c r="A12" s="56" t="s">
        <v>24</v>
      </c>
      <c r="B12" s="43" t="s">
        <v>162</v>
      </c>
      <c r="C12" s="44">
        <v>29026</v>
      </c>
      <c r="D12" s="53">
        <f>C12/C19</f>
        <v>0.47014949185920268</v>
      </c>
      <c r="E12" s="51">
        <f t="shared" ref="E12" si="0">C12*F12</f>
        <v>29026</v>
      </c>
      <c r="F12" s="54">
        <v>1</v>
      </c>
    </row>
    <row r="13" spans="1:6" ht="25.5" customHeight="1" x14ac:dyDescent="0.25">
      <c r="A13" s="56" t="s">
        <v>163</v>
      </c>
      <c r="B13" s="43" t="s">
        <v>149</v>
      </c>
      <c r="C13" s="44">
        <v>1856.81</v>
      </c>
      <c r="D13" s="53">
        <f>C13/C19</f>
        <v>3.0075734788778546E-2</v>
      </c>
      <c r="E13" s="51">
        <f t="shared" ref="E13" si="1">C13*F13</f>
        <v>1856.81</v>
      </c>
      <c r="F13" s="54">
        <v>1</v>
      </c>
    </row>
    <row r="14" spans="1:6" x14ac:dyDescent="0.25">
      <c r="A14" s="56" t="s">
        <v>150</v>
      </c>
      <c r="B14" s="43" t="s">
        <v>151</v>
      </c>
      <c r="C14" s="44">
        <v>3365.08</v>
      </c>
      <c r="D14" s="53">
        <f>C14/C19</f>
        <v>5.4505982638516012E-2</v>
      </c>
      <c r="E14" s="51">
        <f t="shared" ref="E14" si="2">C14*F14</f>
        <v>3365.08</v>
      </c>
      <c r="F14" s="54">
        <v>1</v>
      </c>
    </row>
    <row r="15" spans="1:6" x14ac:dyDescent="0.25">
      <c r="A15" s="43"/>
      <c r="B15" s="43"/>
      <c r="C15" s="44"/>
      <c r="D15" s="53"/>
      <c r="E15" s="51"/>
      <c r="F15" s="54"/>
    </row>
    <row r="16" spans="1:6" x14ac:dyDescent="0.25">
      <c r="A16" s="43"/>
      <c r="B16" s="43"/>
      <c r="C16" s="44"/>
      <c r="D16" s="53"/>
      <c r="E16" s="51"/>
      <c r="F16" s="54"/>
    </row>
    <row r="17" spans="1:6" x14ac:dyDescent="0.25">
      <c r="A17" s="43"/>
      <c r="B17" s="43"/>
      <c r="C17" s="44"/>
      <c r="D17" s="53"/>
      <c r="E17" s="51"/>
      <c r="F17" s="54"/>
    </row>
    <row r="18" spans="1:6" x14ac:dyDescent="0.25">
      <c r="A18" s="43"/>
      <c r="B18" s="48"/>
      <c r="C18" s="48"/>
      <c r="D18" s="48"/>
      <c r="E18" s="51"/>
      <c r="F18" s="55"/>
    </row>
    <row r="19" spans="1:6" x14ac:dyDescent="0.25">
      <c r="A19" s="74" t="s">
        <v>102</v>
      </c>
      <c r="B19" s="74"/>
      <c r="C19" s="33">
        <f>SUM(C10:C18)</f>
        <v>61737.81</v>
      </c>
      <c r="D19" s="34">
        <f>SUM(D10:D18)</f>
        <v>1</v>
      </c>
      <c r="E19" s="35">
        <f>SUM(E10:E18)</f>
        <v>61737.81</v>
      </c>
      <c r="F19" s="36">
        <f>E19/C19</f>
        <v>1</v>
      </c>
    </row>
    <row r="20" spans="1:6" x14ac:dyDescent="0.25">
      <c r="A20" s="62"/>
      <c r="B20" s="62"/>
      <c r="C20" s="62"/>
      <c r="D20" s="62"/>
      <c r="E20" s="63"/>
      <c r="F20" s="62"/>
    </row>
    <row r="21" spans="1:6" x14ac:dyDescent="0.25">
      <c r="A21" s="73" t="s">
        <v>103</v>
      </c>
      <c r="B21" s="73"/>
      <c r="C21" s="73"/>
      <c r="D21" s="73"/>
      <c r="E21" s="37">
        <f>E19</f>
        <v>61737.81</v>
      </c>
      <c r="F21" s="38">
        <f>E21/C19</f>
        <v>1</v>
      </c>
    </row>
    <row r="22" spans="1:6" x14ac:dyDescent="0.25">
      <c r="A22" s="73"/>
      <c r="B22" s="73"/>
      <c r="C22" s="73"/>
      <c r="D22" s="73"/>
      <c r="E22" s="75"/>
      <c r="F22" s="76"/>
    </row>
    <row r="23" spans="1:6" x14ac:dyDescent="0.25">
      <c r="A23" s="73" t="s">
        <v>104</v>
      </c>
      <c r="B23" s="73"/>
      <c r="C23" s="73"/>
      <c r="D23" s="73"/>
      <c r="E23" s="37">
        <f>E21</f>
        <v>61737.81</v>
      </c>
      <c r="F23" s="38">
        <f>F21</f>
        <v>1</v>
      </c>
    </row>
    <row r="28" spans="1:6" x14ac:dyDescent="0.25">
      <c r="B28" s="68" t="s">
        <v>93</v>
      </c>
      <c r="C28" s="68"/>
      <c r="D28" s="68"/>
      <c r="E28" s="39"/>
      <c r="F28" s="39"/>
    </row>
    <row r="29" spans="1:6" x14ac:dyDescent="0.25">
      <c r="B29" s="68" t="s">
        <v>105</v>
      </c>
      <c r="C29" s="68"/>
      <c r="D29" s="68"/>
      <c r="E29" s="39"/>
      <c r="F29" s="39"/>
    </row>
    <row r="30" spans="1:6" x14ac:dyDescent="0.25">
      <c r="B30" s="68" t="s">
        <v>95</v>
      </c>
      <c r="C30" s="68"/>
      <c r="D30" s="68"/>
    </row>
  </sheetData>
  <mergeCells count="19">
    <mergeCell ref="A2:A6"/>
    <mergeCell ref="B2:F2"/>
    <mergeCell ref="B28:D28"/>
    <mergeCell ref="B29:D29"/>
    <mergeCell ref="B30:D30"/>
    <mergeCell ref="B3:F3"/>
    <mergeCell ref="B4:F4"/>
    <mergeCell ref="B5:F5"/>
    <mergeCell ref="B6:F6"/>
    <mergeCell ref="A23:D23"/>
    <mergeCell ref="A19:B19"/>
    <mergeCell ref="A20:F20"/>
    <mergeCell ref="A21:D21"/>
    <mergeCell ref="A22:F22"/>
    <mergeCell ref="A7:A8"/>
    <mergeCell ref="B7:B8"/>
    <mergeCell ref="C7:D7"/>
    <mergeCell ref="E7:F7"/>
    <mergeCell ref="A9:F9"/>
  </mergeCells>
  <printOptions horizontalCentered="1"/>
  <pageMargins left="0.23622047244094491" right="0.23622047244094491" top="0.55118110236220474" bottom="0.15748031496062992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7EED6-0484-4F78-AD5B-BC9EF46301D6}">
  <dimension ref="A1:G39"/>
  <sheetViews>
    <sheetView workbookViewId="0">
      <selection activeCell="E19" sqref="E19"/>
    </sheetView>
  </sheetViews>
  <sheetFormatPr defaultColWidth="32.85546875" defaultRowHeight="15" x14ac:dyDescent="0.25"/>
  <cols>
    <col min="1" max="1" width="32.28515625" customWidth="1"/>
    <col min="3" max="3" width="17.42578125" customWidth="1"/>
    <col min="4" max="4" width="15.5703125" customWidth="1"/>
    <col min="230" max="230" width="32.28515625" customWidth="1"/>
    <col min="232" max="232" width="18.140625" customWidth="1"/>
    <col min="233" max="233" width="15.5703125" customWidth="1"/>
    <col min="486" max="486" width="32.28515625" customWidth="1"/>
    <col min="488" max="488" width="18.140625" customWidth="1"/>
    <col min="489" max="489" width="15.5703125" customWidth="1"/>
    <col min="742" max="742" width="32.28515625" customWidth="1"/>
    <col min="744" max="744" width="18.140625" customWidth="1"/>
    <col min="745" max="745" width="15.5703125" customWidth="1"/>
    <col min="998" max="998" width="32.28515625" customWidth="1"/>
    <col min="1000" max="1000" width="18.140625" customWidth="1"/>
    <col min="1001" max="1001" width="15.5703125" customWidth="1"/>
    <col min="1254" max="1254" width="32.28515625" customWidth="1"/>
    <col min="1256" max="1256" width="18.140625" customWidth="1"/>
    <col min="1257" max="1257" width="15.5703125" customWidth="1"/>
    <col min="1510" max="1510" width="32.28515625" customWidth="1"/>
    <col min="1512" max="1512" width="18.140625" customWidth="1"/>
    <col min="1513" max="1513" width="15.5703125" customWidth="1"/>
    <col min="1766" max="1766" width="32.28515625" customWidth="1"/>
    <col min="1768" max="1768" width="18.140625" customWidth="1"/>
    <col min="1769" max="1769" width="15.5703125" customWidth="1"/>
    <col min="2022" max="2022" width="32.28515625" customWidth="1"/>
    <col min="2024" max="2024" width="18.140625" customWidth="1"/>
    <col min="2025" max="2025" width="15.5703125" customWidth="1"/>
    <col min="2278" max="2278" width="32.28515625" customWidth="1"/>
    <col min="2280" max="2280" width="18.140625" customWidth="1"/>
    <col min="2281" max="2281" width="15.5703125" customWidth="1"/>
    <col min="2534" max="2534" width="32.28515625" customWidth="1"/>
    <col min="2536" max="2536" width="18.140625" customWidth="1"/>
    <col min="2537" max="2537" width="15.5703125" customWidth="1"/>
    <col min="2790" max="2790" width="32.28515625" customWidth="1"/>
    <col min="2792" max="2792" width="18.140625" customWidth="1"/>
    <col min="2793" max="2793" width="15.5703125" customWidth="1"/>
    <col min="3046" max="3046" width="32.28515625" customWidth="1"/>
    <col min="3048" max="3048" width="18.140625" customWidth="1"/>
    <col min="3049" max="3049" width="15.5703125" customWidth="1"/>
    <col min="3302" max="3302" width="32.28515625" customWidth="1"/>
    <col min="3304" max="3304" width="18.140625" customWidth="1"/>
    <col min="3305" max="3305" width="15.5703125" customWidth="1"/>
    <col min="3558" max="3558" width="32.28515625" customWidth="1"/>
    <col min="3560" max="3560" width="18.140625" customWidth="1"/>
    <col min="3561" max="3561" width="15.5703125" customWidth="1"/>
    <col min="3814" max="3814" width="32.28515625" customWidth="1"/>
    <col min="3816" max="3816" width="18.140625" customWidth="1"/>
    <col min="3817" max="3817" width="15.5703125" customWidth="1"/>
    <col min="4070" max="4070" width="32.28515625" customWidth="1"/>
    <col min="4072" max="4072" width="18.140625" customWidth="1"/>
    <col min="4073" max="4073" width="15.5703125" customWidth="1"/>
    <col min="4326" max="4326" width="32.28515625" customWidth="1"/>
    <col min="4328" max="4328" width="18.140625" customWidth="1"/>
    <col min="4329" max="4329" width="15.5703125" customWidth="1"/>
    <col min="4582" max="4582" width="32.28515625" customWidth="1"/>
    <col min="4584" max="4584" width="18.140625" customWidth="1"/>
    <col min="4585" max="4585" width="15.5703125" customWidth="1"/>
    <col min="4838" max="4838" width="32.28515625" customWidth="1"/>
    <col min="4840" max="4840" width="18.140625" customWidth="1"/>
    <col min="4841" max="4841" width="15.5703125" customWidth="1"/>
    <col min="5094" max="5094" width="32.28515625" customWidth="1"/>
    <col min="5096" max="5096" width="18.140625" customWidth="1"/>
    <col min="5097" max="5097" width="15.5703125" customWidth="1"/>
    <col min="5350" max="5350" width="32.28515625" customWidth="1"/>
    <col min="5352" max="5352" width="18.140625" customWidth="1"/>
    <col min="5353" max="5353" width="15.5703125" customWidth="1"/>
    <col min="5606" max="5606" width="32.28515625" customWidth="1"/>
    <col min="5608" max="5608" width="18.140625" customWidth="1"/>
    <col min="5609" max="5609" width="15.5703125" customWidth="1"/>
    <col min="5862" max="5862" width="32.28515625" customWidth="1"/>
    <col min="5864" max="5864" width="18.140625" customWidth="1"/>
    <col min="5865" max="5865" width="15.5703125" customWidth="1"/>
    <col min="6118" max="6118" width="32.28515625" customWidth="1"/>
    <col min="6120" max="6120" width="18.140625" customWidth="1"/>
    <col min="6121" max="6121" width="15.5703125" customWidth="1"/>
    <col min="6374" max="6374" width="32.28515625" customWidth="1"/>
    <col min="6376" max="6376" width="18.140625" customWidth="1"/>
    <col min="6377" max="6377" width="15.5703125" customWidth="1"/>
    <col min="6630" max="6630" width="32.28515625" customWidth="1"/>
    <col min="6632" max="6632" width="18.140625" customWidth="1"/>
    <col min="6633" max="6633" width="15.5703125" customWidth="1"/>
    <col min="6886" max="6886" width="32.28515625" customWidth="1"/>
    <col min="6888" max="6888" width="18.140625" customWidth="1"/>
    <col min="6889" max="6889" width="15.5703125" customWidth="1"/>
    <col min="7142" max="7142" width="32.28515625" customWidth="1"/>
    <col min="7144" max="7144" width="18.140625" customWidth="1"/>
    <col min="7145" max="7145" width="15.5703125" customWidth="1"/>
    <col min="7398" max="7398" width="32.28515625" customWidth="1"/>
    <col min="7400" max="7400" width="18.140625" customWidth="1"/>
    <col min="7401" max="7401" width="15.5703125" customWidth="1"/>
    <col min="7654" max="7654" width="32.28515625" customWidth="1"/>
    <col min="7656" max="7656" width="18.140625" customWidth="1"/>
    <col min="7657" max="7657" width="15.5703125" customWidth="1"/>
    <col min="7910" max="7910" width="32.28515625" customWidth="1"/>
    <col min="7912" max="7912" width="18.140625" customWidth="1"/>
    <col min="7913" max="7913" width="15.5703125" customWidth="1"/>
    <col min="8166" max="8166" width="32.28515625" customWidth="1"/>
    <col min="8168" max="8168" width="18.140625" customWidth="1"/>
    <col min="8169" max="8169" width="15.5703125" customWidth="1"/>
    <col min="8422" max="8422" width="32.28515625" customWidth="1"/>
    <col min="8424" max="8424" width="18.140625" customWidth="1"/>
    <col min="8425" max="8425" width="15.5703125" customWidth="1"/>
    <col min="8678" max="8678" width="32.28515625" customWidth="1"/>
    <col min="8680" max="8680" width="18.140625" customWidth="1"/>
    <col min="8681" max="8681" width="15.5703125" customWidth="1"/>
    <col min="8934" max="8934" width="32.28515625" customWidth="1"/>
    <col min="8936" max="8936" width="18.140625" customWidth="1"/>
    <col min="8937" max="8937" width="15.5703125" customWidth="1"/>
    <col min="9190" max="9190" width="32.28515625" customWidth="1"/>
    <col min="9192" max="9192" width="18.140625" customWidth="1"/>
    <col min="9193" max="9193" width="15.5703125" customWidth="1"/>
    <col min="9446" max="9446" width="32.28515625" customWidth="1"/>
    <col min="9448" max="9448" width="18.140625" customWidth="1"/>
    <col min="9449" max="9449" width="15.5703125" customWidth="1"/>
    <col min="9702" max="9702" width="32.28515625" customWidth="1"/>
    <col min="9704" max="9704" width="18.140625" customWidth="1"/>
    <col min="9705" max="9705" width="15.5703125" customWidth="1"/>
    <col min="9958" max="9958" width="32.28515625" customWidth="1"/>
    <col min="9960" max="9960" width="18.140625" customWidth="1"/>
    <col min="9961" max="9961" width="15.5703125" customWidth="1"/>
    <col min="10214" max="10214" width="32.28515625" customWidth="1"/>
    <col min="10216" max="10216" width="18.140625" customWidth="1"/>
    <col min="10217" max="10217" width="15.5703125" customWidth="1"/>
    <col min="10470" max="10470" width="32.28515625" customWidth="1"/>
    <col min="10472" max="10472" width="18.140625" customWidth="1"/>
    <col min="10473" max="10473" width="15.5703125" customWidth="1"/>
    <col min="10726" max="10726" width="32.28515625" customWidth="1"/>
    <col min="10728" max="10728" width="18.140625" customWidth="1"/>
    <col min="10729" max="10729" width="15.5703125" customWidth="1"/>
    <col min="10982" max="10982" width="32.28515625" customWidth="1"/>
    <col min="10984" max="10984" width="18.140625" customWidth="1"/>
    <col min="10985" max="10985" width="15.5703125" customWidth="1"/>
    <col min="11238" max="11238" width="32.28515625" customWidth="1"/>
    <col min="11240" max="11240" width="18.140625" customWidth="1"/>
    <col min="11241" max="11241" width="15.5703125" customWidth="1"/>
    <col min="11494" max="11494" width="32.28515625" customWidth="1"/>
    <col min="11496" max="11496" width="18.140625" customWidth="1"/>
    <col min="11497" max="11497" width="15.5703125" customWidth="1"/>
    <col min="11750" max="11750" width="32.28515625" customWidth="1"/>
    <col min="11752" max="11752" width="18.140625" customWidth="1"/>
    <col min="11753" max="11753" width="15.5703125" customWidth="1"/>
    <col min="12006" max="12006" width="32.28515625" customWidth="1"/>
    <col min="12008" max="12008" width="18.140625" customWidth="1"/>
    <col min="12009" max="12009" width="15.5703125" customWidth="1"/>
    <col min="12262" max="12262" width="32.28515625" customWidth="1"/>
    <col min="12264" max="12264" width="18.140625" customWidth="1"/>
    <col min="12265" max="12265" width="15.5703125" customWidth="1"/>
    <col min="12518" max="12518" width="32.28515625" customWidth="1"/>
    <col min="12520" max="12520" width="18.140625" customWidth="1"/>
    <col min="12521" max="12521" width="15.5703125" customWidth="1"/>
    <col min="12774" max="12774" width="32.28515625" customWidth="1"/>
    <col min="12776" max="12776" width="18.140625" customWidth="1"/>
    <col min="12777" max="12777" width="15.5703125" customWidth="1"/>
    <col min="13030" max="13030" width="32.28515625" customWidth="1"/>
    <col min="13032" max="13032" width="18.140625" customWidth="1"/>
    <col min="13033" max="13033" width="15.5703125" customWidth="1"/>
    <col min="13286" max="13286" width="32.28515625" customWidth="1"/>
    <col min="13288" max="13288" width="18.140625" customWidth="1"/>
    <col min="13289" max="13289" width="15.5703125" customWidth="1"/>
    <col min="13542" max="13542" width="32.28515625" customWidth="1"/>
    <col min="13544" max="13544" width="18.140625" customWidth="1"/>
    <col min="13545" max="13545" width="15.5703125" customWidth="1"/>
    <col min="13798" max="13798" width="32.28515625" customWidth="1"/>
    <col min="13800" max="13800" width="18.140625" customWidth="1"/>
    <col min="13801" max="13801" width="15.5703125" customWidth="1"/>
    <col min="14054" max="14054" width="32.28515625" customWidth="1"/>
    <col min="14056" max="14056" width="18.140625" customWidth="1"/>
    <col min="14057" max="14057" width="15.5703125" customWidth="1"/>
    <col min="14310" max="14310" width="32.28515625" customWidth="1"/>
    <col min="14312" max="14312" width="18.140625" customWidth="1"/>
    <col min="14313" max="14313" width="15.5703125" customWidth="1"/>
    <col min="14566" max="14566" width="32.28515625" customWidth="1"/>
    <col min="14568" max="14568" width="18.140625" customWidth="1"/>
    <col min="14569" max="14569" width="15.5703125" customWidth="1"/>
    <col min="14822" max="14822" width="32.28515625" customWidth="1"/>
    <col min="14824" max="14824" width="18.140625" customWidth="1"/>
    <col min="14825" max="14825" width="15.5703125" customWidth="1"/>
    <col min="15078" max="15078" width="32.28515625" customWidth="1"/>
    <col min="15080" max="15080" width="18.140625" customWidth="1"/>
    <col min="15081" max="15081" width="15.5703125" customWidth="1"/>
    <col min="15334" max="15334" width="32.28515625" customWidth="1"/>
    <col min="15336" max="15336" width="18.140625" customWidth="1"/>
    <col min="15337" max="15337" width="15.5703125" customWidth="1"/>
    <col min="15590" max="15590" width="32.28515625" customWidth="1"/>
    <col min="15592" max="15592" width="18.140625" customWidth="1"/>
    <col min="15593" max="15593" width="15.5703125" customWidth="1"/>
    <col min="15846" max="15846" width="32.28515625" customWidth="1"/>
    <col min="15848" max="15848" width="18.140625" customWidth="1"/>
    <col min="15849" max="15849" width="15.5703125" customWidth="1"/>
    <col min="16102" max="16102" width="32.28515625" customWidth="1"/>
    <col min="16104" max="16104" width="18.140625" customWidth="1"/>
    <col min="16105" max="16105" width="15.5703125" customWidth="1"/>
  </cols>
  <sheetData>
    <row r="1" spans="1:7" ht="15" customHeight="1" x14ac:dyDescent="0.25">
      <c r="A1" s="77"/>
      <c r="B1" s="80" t="s">
        <v>59</v>
      </c>
      <c r="C1" s="81"/>
      <c r="D1" s="82"/>
    </row>
    <row r="2" spans="1:7" ht="15" customHeight="1" x14ac:dyDescent="0.25">
      <c r="A2" s="78"/>
      <c r="B2" s="83" t="s">
        <v>25</v>
      </c>
      <c r="C2" s="84"/>
      <c r="D2" s="85"/>
    </row>
    <row r="3" spans="1:7" ht="15" customHeight="1" x14ac:dyDescent="0.25">
      <c r="A3" s="78"/>
      <c r="B3" s="86" t="s">
        <v>51</v>
      </c>
      <c r="C3" s="87"/>
      <c r="D3" s="88"/>
      <c r="E3" s="28"/>
      <c r="F3" s="28"/>
      <c r="G3" s="28"/>
    </row>
    <row r="4" spans="1:7" ht="18" customHeight="1" thickBot="1" x14ac:dyDescent="0.3">
      <c r="A4" s="78"/>
      <c r="B4" s="89" t="s">
        <v>26</v>
      </c>
      <c r="C4" s="90"/>
      <c r="D4" s="91"/>
      <c r="E4" s="28"/>
      <c r="F4" s="28"/>
      <c r="G4" s="28"/>
    </row>
    <row r="5" spans="1:7" ht="19.5" customHeight="1" thickBot="1" x14ac:dyDescent="0.3">
      <c r="A5" s="79"/>
      <c r="B5" s="92" t="s">
        <v>60</v>
      </c>
      <c r="C5" s="92"/>
      <c r="D5" s="93"/>
    </row>
    <row r="6" spans="1:7" x14ac:dyDescent="0.25">
      <c r="A6" s="16" t="s">
        <v>61</v>
      </c>
      <c r="B6" s="96">
        <v>6.5000000000000006E-3</v>
      </c>
      <c r="C6" s="96"/>
      <c r="D6" s="97"/>
    </row>
    <row r="7" spans="1:7" x14ac:dyDescent="0.25">
      <c r="A7" s="17" t="s">
        <v>62</v>
      </c>
      <c r="B7" s="98">
        <v>0.03</v>
      </c>
      <c r="C7" s="98"/>
      <c r="D7" s="99"/>
    </row>
    <row r="8" spans="1:7" x14ac:dyDescent="0.25">
      <c r="A8" s="17" t="s">
        <v>63</v>
      </c>
      <c r="B8" s="100">
        <v>0.03</v>
      </c>
      <c r="C8" s="100"/>
      <c r="D8" s="101"/>
    </row>
    <row r="9" spans="1:7" x14ac:dyDescent="0.25">
      <c r="A9" s="17" t="s">
        <v>64</v>
      </c>
      <c r="B9" s="102">
        <f>SUM(B6:B8)</f>
        <v>6.6500000000000004E-2</v>
      </c>
      <c r="C9" s="103"/>
      <c r="D9" s="104"/>
    </row>
    <row r="10" spans="1:7" ht="15" customHeight="1" x14ac:dyDescent="0.25">
      <c r="A10" s="105" t="s">
        <v>65</v>
      </c>
      <c r="B10" s="106"/>
      <c r="C10" s="106"/>
      <c r="D10" s="107"/>
    </row>
    <row r="11" spans="1:7" x14ac:dyDescent="0.25">
      <c r="A11" s="17" t="s">
        <v>66</v>
      </c>
      <c r="B11" s="98">
        <v>0.04</v>
      </c>
      <c r="C11" s="98"/>
      <c r="D11" s="99"/>
    </row>
    <row r="12" spans="1:7" x14ac:dyDescent="0.25">
      <c r="A12" s="17" t="s">
        <v>67</v>
      </c>
      <c r="B12" s="98">
        <v>8.2100000000000003E-3</v>
      </c>
      <c r="C12" s="98"/>
      <c r="D12" s="99"/>
    </row>
    <row r="13" spans="1:7" x14ac:dyDescent="0.25">
      <c r="A13" s="17" t="s">
        <v>68</v>
      </c>
      <c r="B13" s="98">
        <v>8.9999999999999993E-3</v>
      </c>
      <c r="C13" s="98"/>
      <c r="D13" s="99"/>
    </row>
    <row r="14" spans="1:7" hidden="1" x14ac:dyDescent="0.25">
      <c r="A14" s="17" t="s">
        <v>69</v>
      </c>
      <c r="B14" s="98">
        <v>0</v>
      </c>
      <c r="C14" s="98"/>
      <c r="D14" s="99"/>
    </row>
    <row r="15" spans="1:7" x14ac:dyDescent="0.25">
      <c r="A15" s="17" t="s">
        <v>70</v>
      </c>
      <c r="B15" s="98">
        <v>6.0000000000000001E-3</v>
      </c>
      <c r="C15" s="98"/>
      <c r="D15" s="99"/>
    </row>
    <row r="16" spans="1:7" x14ac:dyDescent="0.25">
      <c r="A16" s="17" t="s">
        <v>71</v>
      </c>
      <c r="B16" s="98">
        <v>6.2E-2</v>
      </c>
      <c r="C16" s="98"/>
      <c r="D16" s="99"/>
    </row>
    <row r="17" spans="1:4" ht="15.75" thickBot="1" x14ac:dyDescent="0.3">
      <c r="A17" s="17"/>
      <c r="B17" s="94">
        <f>SUM(B11:B16)</f>
        <v>0.12520999999999999</v>
      </c>
      <c r="C17" s="94"/>
      <c r="D17" s="95"/>
    </row>
    <row r="18" spans="1:4" ht="18.75" thickBot="1" x14ac:dyDescent="0.3">
      <c r="A18" s="18"/>
      <c r="B18" s="108" t="s">
        <v>72</v>
      </c>
      <c r="C18" s="109"/>
      <c r="D18" s="19">
        <f>(((1+B11+B12+B13+B14)*(1+B15)*(1+B16))/(1-B9)-1)</f>
        <v>0.20995561019817877</v>
      </c>
    </row>
    <row r="19" spans="1:4" x14ac:dyDescent="0.25">
      <c r="A19" s="20"/>
      <c r="B19" s="21"/>
      <c r="C19" s="22"/>
      <c r="D19" s="23"/>
    </row>
    <row r="20" spans="1:4" x14ac:dyDescent="0.25">
      <c r="A20" s="110" t="s">
        <v>73</v>
      </c>
      <c r="B20" s="110"/>
      <c r="C20" s="110"/>
      <c r="D20" s="110"/>
    </row>
    <row r="21" spans="1:4" x14ac:dyDescent="0.25">
      <c r="A21" s="24"/>
      <c r="B21" s="24"/>
      <c r="C21" s="24"/>
      <c r="D21" s="24"/>
    </row>
    <row r="22" spans="1:4" ht="15.75" thickBot="1" x14ac:dyDescent="0.3">
      <c r="A22" s="111" t="s">
        <v>74</v>
      </c>
      <c r="B22" s="112" t="s">
        <v>75</v>
      </c>
      <c r="C22" s="112"/>
      <c r="D22" s="113" t="s">
        <v>76</v>
      </c>
    </row>
    <row r="23" spans="1:4" x14ac:dyDescent="0.25">
      <c r="A23" s="111"/>
      <c r="B23" s="115" t="s">
        <v>77</v>
      </c>
      <c r="C23" s="115"/>
      <c r="D23" s="114"/>
    </row>
    <row r="24" spans="1:4" x14ac:dyDescent="0.25">
      <c r="A24" s="115"/>
      <c r="B24" s="115"/>
      <c r="C24" s="115"/>
      <c r="D24" s="115"/>
    </row>
    <row r="25" spans="1:4" x14ac:dyDescent="0.25">
      <c r="A25" s="24" t="s">
        <v>78</v>
      </c>
      <c r="B25" s="24"/>
      <c r="C25" s="24"/>
      <c r="D25" s="24"/>
    </row>
    <row r="26" spans="1:4" x14ac:dyDescent="0.25">
      <c r="A26" s="25" t="s">
        <v>79</v>
      </c>
      <c r="B26" s="116" t="s">
        <v>80</v>
      </c>
      <c r="C26" s="116"/>
      <c r="D26" s="24"/>
    </row>
    <row r="27" spans="1:4" x14ac:dyDescent="0.25">
      <c r="A27" s="25" t="s">
        <v>81</v>
      </c>
      <c r="B27" s="116" t="s">
        <v>82</v>
      </c>
      <c r="C27" s="116"/>
      <c r="D27" s="24"/>
    </row>
    <row r="28" spans="1:4" x14ac:dyDescent="0.25">
      <c r="A28" s="25" t="s">
        <v>83</v>
      </c>
      <c r="B28" s="116" t="s">
        <v>84</v>
      </c>
      <c r="C28" s="116"/>
      <c r="D28" s="24"/>
    </row>
    <row r="29" spans="1:4" hidden="1" x14ac:dyDescent="0.25">
      <c r="A29" s="25" t="s">
        <v>85</v>
      </c>
      <c r="B29" s="116" t="s">
        <v>86</v>
      </c>
      <c r="C29" s="116"/>
      <c r="D29" s="24"/>
    </row>
    <row r="30" spans="1:4" x14ac:dyDescent="0.25">
      <c r="A30" s="25" t="s">
        <v>87</v>
      </c>
      <c r="B30" s="116" t="s">
        <v>88</v>
      </c>
      <c r="C30" s="116"/>
      <c r="D30" s="24"/>
    </row>
    <row r="31" spans="1:4" x14ac:dyDescent="0.25">
      <c r="A31" s="25" t="s">
        <v>89</v>
      </c>
      <c r="B31" s="116" t="s">
        <v>90</v>
      </c>
      <c r="C31" s="116"/>
      <c r="D31" s="24"/>
    </row>
    <row r="32" spans="1:4" x14ac:dyDescent="0.25">
      <c r="A32" s="25" t="s">
        <v>91</v>
      </c>
      <c r="B32" s="20" t="s">
        <v>92</v>
      </c>
      <c r="C32" s="20"/>
      <c r="D32" s="24"/>
    </row>
    <row r="33" spans="1:4" x14ac:dyDescent="0.25">
      <c r="A33" s="20"/>
      <c r="B33" s="115"/>
      <c r="C33" s="115"/>
      <c r="D33" s="23"/>
    </row>
    <row r="37" spans="1:4" x14ac:dyDescent="0.25">
      <c r="A37" s="26"/>
      <c r="B37" s="26" t="s">
        <v>93</v>
      </c>
      <c r="C37" s="26"/>
      <c r="D37" s="26"/>
    </row>
    <row r="38" spans="1:4" x14ac:dyDescent="0.25">
      <c r="A38" s="117" t="s">
        <v>94</v>
      </c>
      <c r="B38" s="117"/>
      <c r="C38" s="117"/>
      <c r="D38" s="117"/>
    </row>
    <row r="39" spans="1:4" ht="15.75" x14ac:dyDescent="0.25">
      <c r="A39" s="26"/>
      <c r="B39" s="27" t="s">
        <v>95</v>
      </c>
      <c r="C39" s="27"/>
      <c r="D39" s="27"/>
    </row>
  </sheetData>
  <mergeCells count="33">
    <mergeCell ref="B31:C31"/>
    <mergeCell ref="B33:C33"/>
    <mergeCell ref="A38:D38"/>
    <mergeCell ref="A24:D24"/>
    <mergeCell ref="B26:C26"/>
    <mergeCell ref="B27:C27"/>
    <mergeCell ref="B28:C28"/>
    <mergeCell ref="B29:C29"/>
    <mergeCell ref="B30:C30"/>
    <mergeCell ref="B18:C18"/>
    <mergeCell ref="A20:D20"/>
    <mergeCell ref="A22:A23"/>
    <mergeCell ref="B22:C22"/>
    <mergeCell ref="D22:D23"/>
    <mergeCell ref="B23:C23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A1:A5"/>
    <mergeCell ref="B1:D1"/>
    <mergeCell ref="B2:D2"/>
    <mergeCell ref="B3:D3"/>
    <mergeCell ref="B4:D4"/>
    <mergeCell ref="B5:D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Depto.OBRAS2</dc:creator>
  <cp:lastModifiedBy>jeferson serradilha</cp:lastModifiedBy>
  <cp:lastPrinted>2020-01-11T16:02:04Z</cp:lastPrinted>
  <dcterms:created xsi:type="dcterms:W3CDTF">2019-07-10T12:36:18Z</dcterms:created>
  <dcterms:modified xsi:type="dcterms:W3CDTF">2020-01-11T16:05:01Z</dcterms:modified>
</cp:coreProperties>
</file>